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.xml"/>
  <Override ContentType="application/vnd.openxmlformats-officedocument.spreadsheetml.sharedStrings+xml" PartName="/xl/sharedStrings.xml"/>
  <Override ContentType="application/vnd.openxmlformats-officedocument.drawing+xml" PartName="/xl/drawings/worksheetdrawing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<sst xmlns="http://schemas.openxmlformats.org/spreadsheetml/2006/main" count="28" uniqueCount="14">
  <si>
    <t>[A] uM</t>
  </si>
  <si>
    <t>v uM/sec</t>
  </si>
  <si>
    <t>nem kell mértékegységet váltani!</t>
  </si>
  <si>
    <t>16 tizedesjegy pontossággal végeztem a számításokat, kerekítésre csak a kiíráskor kerül sor!</t>
  </si>
  <si>
    <t>[A] mM</t>
  </si>
  <si>
    <t>v mM/sec</t>
  </si>
  <si>
    <t>ln [A]</t>
  </si>
  <si>
    <t>ln v</t>
  </si>
  <si>
    <t>(ln [A])^2</t>
  </si>
  <si>
    <t>ln[A]*ln v</t>
  </si>
  <si>
    <t>ln k =</t>
  </si>
  <si>
    <t>r=</t>
  </si>
  <si>
    <t>k=</t>
  </si>
  <si>
    <t>két pontra illesztés is elfogadható hibával jár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</si>
</sst>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00000000000000000000"/>
    <numFmt numFmtId="165" formatCode="0.000"/>
  </numFmts>
  <fonts count="4">
    <font>
      <sz val="10.0"/>
      <color rgb="FF000000"/>
      <name val="Arial"/>
    </font>
    <font/>
    <font>
      <b/>
      <color rgb="FFFF0000"/>
    </font>
    <font>
      <sz val="10.0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2" numFmtId="0" xfId="0" applyAlignment="1" applyFont="1">
      <alignment/>
    </xf>
    <xf borderId="0" fillId="0" fontId="2" numFmtId="0" xfId="0" applyFont="1"/>
    <xf borderId="0" fillId="0" fontId="3" numFmtId="0" xfId="0" applyAlignment="1" applyFont="1">
      <alignment/>
    </xf>
    <xf borderId="0" fillId="0" fontId="1" numFmtId="11" xfId="0" applyAlignment="1" applyFont="1" applyNumberFormat="1">
      <alignment/>
    </xf>
    <xf borderId="0" fillId="0" fontId="1" numFmtId="164" xfId="0" applyAlignment="1" applyFont="1" applyNumberFormat="1">
      <alignment/>
    </xf>
    <xf borderId="0" fillId="0" fontId="3" numFmtId="0" xfId="0" applyFont="1"/>
    <xf borderId="0" fillId="0" fontId="1" numFmtId="165" xfId="0" applyAlignment="1" applyFont="1" applyNumberFormat="1">
      <alignment/>
    </xf>
    <xf borderId="0" fillId="0" fontId="1" numFmtId="11" xfId="0" applyFont="1" applyNumberFormat="1"/>
    <xf borderId="0" fillId="0" fontId="1" numFmtId="165" xfId="0" applyFont="1" applyNumberFormat="1"/>
    <xf borderId="0" fillId="0" fontId="3" numFmtId="165" xfId="0" applyAlignment="1" applyFont="1" applyNumberFormat="1">
      <alignment horizontal="right"/>
    </xf>
    <xf borderId="0" fillId="0" fontId="3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.xml"/></Relationships>
</file>

<file path=xl/drawings/worksheetdrawing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.xml"/></Relationships>
</file>

<file path=xl/worksheets/sheet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 t="s">
        <v>0</v>
      </c>
      <c r="B1" s="1" t="s">
        <v>1</v>
      </c>
      <c r="H1" s="2" t="s">
        <v>2</v>
      </c>
      <c r="I1" s="3"/>
      <c r="J1" s="4"/>
      <c r="K1" s="4"/>
      <c r="L1" s="4"/>
      <c r="M1" s="4"/>
    </row>
    <row r="2">
      <c r="A2" s="1">
        <v>100.0</v>
      </c>
      <c r="B2" s="5" t="str">
        <f>2/60</f>
        <v>3.33E-02</v>
      </c>
      <c r="H2" s="6" t="s">
        <v>3</v>
      </c>
      <c r="J2" s="7"/>
      <c r="K2" s="7"/>
      <c r="L2" s="7"/>
      <c r="M2" s="7"/>
    </row>
    <row r="3">
      <c r="A3" s="1">
        <v>90.0</v>
      </c>
      <c r="B3" s="5" t="str">
        <f>1.9/60</f>
        <v>3.17E-02</v>
      </c>
      <c r="J3" s="7"/>
      <c r="K3" s="7"/>
      <c r="L3" s="7"/>
      <c r="M3" s="7"/>
    </row>
    <row r="4">
      <c r="A4" s="1">
        <v>80.0</v>
      </c>
      <c r="B4" s="5" t="str">
        <f>1.79/60</f>
        <v>2.98E-02</v>
      </c>
      <c r="J4" s="7"/>
      <c r="K4" s="7"/>
      <c r="L4" s="7"/>
      <c r="M4" s="7"/>
    </row>
    <row r="5">
      <c r="A5" s="1">
        <v>70.0</v>
      </c>
      <c r="B5" s="5" t="str">
        <f>1.67/60</f>
        <v>2.78E-02</v>
      </c>
      <c r="J5" s="7"/>
      <c r="K5" s="7"/>
      <c r="L5" s="7"/>
      <c r="M5" s="7"/>
    </row>
    <row r="6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H6" s="4" t="s">
        <v>0</v>
      </c>
      <c r="I6" s="4" t="s">
        <v>1</v>
      </c>
      <c r="J6" s="4" t="s">
        <v>6</v>
      </c>
      <c r="K6" s="4" t="s">
        <v>7</v>
      </c>
      <c r="L6" s="4" t="s">
        <v>8</v>
      </c>
      <c r="M6" s="4" t="s">
        <v>9</v>
      </c>
    </row>
    <row r="7">
      <c r="A7" s="8">
        <v>0.1</v>
      </c>
      <c r="B7" s="9" t="str">
        <f t="shared" ref="B7:B10" si="3">B2/1000</f>
        <v>3.33E-05</v>
      </c>
      <c r="C7" s="10" t="str">
        <f t="shared" ref="C7:D7" si="1">LN(A7)</f>
        <v>-2.303</v>
      </c>
      <c r="D7" s="10" t="str">
        <f t="shared" si="1"/>
        <v>-10.309</v>
      </c>
      <c r="E7" s="10" t="str">
        <f t="shared" ref="E7:E10" si="5">C7^2</f>
        <v>5.302</v>
      </c>
      <c r="F7" s="10" t="str">
        <f t="shared" ref="F7:F10" si="6">C7*D7</f>
        <v>23.737</v>
      </c>
      <c r="G7" s="10"/>
      <c r="H7" s="1">
        <v>100.0</v>
      </c>
      <c r="I7" s="5" t="str">
        <f>2/60</f>
        <v>3.33E-02</v>
      </c>
      <c r="J7" s="11" t="str">
        <f t="shared" ref="J7:K7" si="2">LN(H7)</f>
        <v>4.605</v>
      </c>
      <c r="K7" s="11" t="str">
        <f t="shared" si="2"/>
        <v>-3.401</v>
      </c>
      <c r="L7" s="11" t="str">
        <f t="shared" ref="L7:L10" si="8">J7^2</f>
        <v>21.208</v>
      </c>
      <c r="M7" s="11" t="str">
        <f t="shared" ref="M7:M10" si="9">J7*K7</f>
        <v>-15.663</v>
      </c>
    </row>
    <row r="8">
      <c r="A8" s="8">
        <v>0.09</v>
      </c>
      <c r="B8" s="9" t="str">
        <f t="shared" si="3"/>
        <v>3.17E-05</v>
      </c>
      <c r="C8" s="10" t="str">
        <f t="shared" ref="C8:D8" si="4">LN(A8)</f>
        <v>-2.408</v>
      </c>
      <c r="D8" s="10" t="str">
        <f t="shared" si="4"/>
        <v>-10.360</v>
      </c>
      <c r="E8" s="10" t="str">
        <f t="shared" si="5"/>
        <v>5.798</v>
      </c>
      <c r="F8" s="10" t="str">
        <f t="shared" si="6"/>
        <v>24.947</v>
      </c>
      <c r="G8" s="10"/>
      <c r="H8" s="1">
        <v>90.0</v>
      </c>
      <c r="I8" s="5" t="str">
        <f>1.9/60</f>
        <v>3.17E-02</v>
      </c>
      <c r="J8" s="11" t="str">
        <f t="shared" ref="J8:K8" si="7">LN(H8)</f>
        <v>4.500</v>
      </c>
      <c r="K8" s="11" t="str">
        <f t="shared" si="7"/>
        <v>-3.452</v>
      </c>
      <c r="L8" s="11" t="str">
        <f t="shared" si="8"/>
        <v>20.248</v>
      </c>
      <c r="M8" s="11" t="str">
        <f t="shared" si="9"/>
        <v>-15.536</v>
      </c>
    </row>
    <row r="9">
      <c r="A9" s="8">
        <v>0.08</v>
      </c>
      <c r="B9" s="9" t="str">
        <f t="shared" si="3"/>
        <v>2.98E-05</v>
      </c>
      <c r="C9" s="10" t="str">
        <f t="shared" ref="C9:D9" si="10">LN(A9)</f>
        <v>-2.526</v>
      </c>
      <c r="D9" s="10" t="str">
        <f t="shared" si="10"/>
        <v>-10.420</v>
      </c>
      <c r="E9" s="10" t="str">
        <f t="shared" si="5"/>
        <v>6.379</v>
      </c>
      <c r="F9" s="10" t="str">
        <f t="shared" si="6"/>
        <v>26.318</v>
      </c>
      <c r="G9" s="10"/>
      <c r="H9" s="1">
        <v>80.0</v>
      </c>
      <c r="I9" s="5" t="str">
        <f>1.79/60</f>
        <v>2.98E-02</v>
      </c>
      <c r="J9" s="11" t="str">
        <f t="shared" ref="J9:K9" si="11">LN(H9)</f>
        <v>4.382</v>
      </c>
      <c r="K9" s="11" t="str">
        <f t="shared" si="11"/>
        <v>-3.512</v>
      </c>
      <c r="L9" s="11" t="str">
        <f t="shared" si="8"/>
        <v>19.202</v>
      </c>
      <c r="M9" s="11" t="str">
        <f t="shared" si="9"/>
        <v>-15.390</v>
      </c>
    </row>
    <row r="10">
      <c r="A10" s="8">
        <v>0.07</v>
      </c>
      <c r="B10" s="9" t="str">
        <f t="shared" si="3"/>
        <v>2.78E-05</v>
      </c>
      <c r="C10" s="10" t="str">
        <f t="shared" ref="C10:D10" si="12">LN(A10)</f>
        <v>-2.659</v>
      </c>
      <c r="D10" s="10" t="str">
        <f t="shared" si="12"/>
        <v>-10.489</v>
      </c>
      <c r="E10" s="10" t="str">
        <f t="shared" si="5"/>
        <v>7.072</v>
      </c>
      <c r="F10" s="10" t="str">
        <f t="shared" si="6"/>
        <v>27.894</v>
      </c>
      <c r="G10" s="10"/>
      <c r="H10" s="1">
        <v>70.0</v>
      </c>
      <c r="I10" s="5" t="str">
        <f>1.67/60</f>
        <v>2.78E-02</v>
      </c>
      <c r="J10" s="11" t="str">
        <f t="shared" ref="J10:K10" si="13">LN(H10)</f>
        <v>4.248</v>
      </c>
      <c r="K10" s="11" t="str">
        <f t="shared" si="13"/>
        <v>-3.582</v>
      </c>
      <c r="L10" s="11" t="str">
        <f t="shared" si="8"/>
        <v>18.050</v>
      </c>
      <c r="M10" s="11" t="str">
        <f t="shared" si="9"/>
        <v>-15.216</v>
      </c>
    </row>
    <row r="11">
      <c r="A11" s="10" t="str">
        <f t="shared" ref="A11:F11" si="14">sum(A7:A10)</f>
        <v>0.340</v>
      </c>
      <c r="B11" s="9" t="str">
        <f t="shared" si="14"/>
        <v>1.23E-04</v>
      </c>
      <c r="C11" s="10" t="str">
        <f t="shared" si="14"/>
        <v>-9.896</v>
      </c>
      <c r="D11" s="10" t="str">
        <f t="shared" si="14"/>
        <v>-41.578</v>
      </c>
      <c r="E11" s="10" t="str">
        <f t="shared" si="14"/>
        <v>24.551</v>
      </c>
      <c r="F11" s="10" t="str">
        <f t="shared" si="14"/>
        <v>102.896</v>
      </c>
      <c r="G11" s="10"/>
      <c r="H11" s="11" t="str">
        <f t="shared" ref="H11:M11" si="15">sum(H7:H10)</f>
        <v>340.000</v>
      </c>
      <c r="I11" s="11" t="str">
        <f t="shared" si="15"/>
        <v>0.123</v>
      </c>
      <c r="J11" s="11" t="str">
        <f t="shared" si="15"/>
        <v>17.736</v>
      </c>
      <c r="K11" s="11" t="str">
        <f t="shared" si="15"/>
        <v>-13.947</v>
      </c>
      <c r="L11" s="11" t="str">
        <f t="shared" si="15"/>
        <v>78.708</v>
      </c>
      <c r="M11" s="11" t="str">
        <f t="shared" si="15"/>
        <v>-61.805</v>
      </c>
    </row>
    <row r="12">
      <c r="H12" s="4"/>
      <c r="I12" s="7"/>
      <c r="J12" s="7"/>
      <c r="K12" s="7"/>
      <c r="L12" s="7"/>
      <c r="M12" s="7"/>
    </row>
    <row r="13">
      <c r="J13" s="7"/>
      <c r="K13" s="7"/>
      <c r="L13" s="7"/>
      <c r="M13" s="7"/>
    </row>
    <row r="15">
      <c r="A15" s="1" t="s">
        <v>10</v>
      </c>
      <c r="B15" t="str">
        <f>(D11*E11-F11*C11)/(4*E11-C11^2)</f>
        <v>-9.14273752</v>
      </c>
    </row>
    <row r="16">
      <c r="A16" s="1" t="s">
        <v>11</v>
      </c>
      <c r="B16" s="1" t="str">
        <f>(F11*4-C11*D11)/(4*E11-C11^2)</f>
        <v>0.5060279082</v>
      </c>
      <c r="H16" s="4" t="s">
        <v>11</v>
      </c>
      <c r="I16" s="12" t="str">
        <f>(M11*4-J11*K11)/(4*L11-J11^2)</f>
        <v>0.5060279082</v>
      </c>
    </row>
    <row r="17">
      <c r="A17" s="1" t="s">
        <v>12</v>
      </c>
      <c r="B17" s="9" t="str">
        <f>exp((D11*E11-F11*C11)/(4*E11-C11^2))</f>
        <v>1.07E-04</v>
      </c>
      <c r="H17" s="4" t="s">
        <v>0</v>
      </c>
      <c r="I17" s="4" t="s">
        <v>1</v>
      </c>
      <c r="J17" s="4" t="s">
        <v>6</v>
      </c>
      <c r="K17" s="4" t="s">
        <v>7</v>
      </c>
      <c r="L17" s="4" t="s">
        <v>8</v>
      </c>
      <c r="M17" s="4" t="s">
        <v>9</v>
      </c>
    </row>
    <row r="18">
      <c r="H18" s="1">
        <v>100.0</v>
      </c>
      <c r="I18" s="5" t="str">
        <f>2/60</f>
        <v>3.33E-02</v>
      </c>
      <c r="J18" s="11" t="str">
        <f t="shared" ref="J18:K18" si="16">LN(H18)</f>
        <v>4.605</v>
      </c>
      <c r="K18" s="11" t="str">
        <f t="shared" si="16"/>
        <v>-3.401</v>
      </c>
      <c r="L18" s="11" t="str">
        <f>J18^2</f>
        <v>21.208</v>
      </c>
      <c r="M18" s="11" t="str">
        <f>J18*K18</f>
        <v>-15.663</v>
      </c>
    </row>
    <row r="19">
      <c r="H19" s="1"/>
      <c r="I19" s="5"/>
      <c r="J19" s="11"/>
      <c r="K19" s="11"/>
      <c r="L19" s="11"/>
      <c r="M19" s="11"/>
    </row>
    <row r="20">
      <c r="H20" s="1"/>
      <c r="I20" s="5"/>
      <c r="J20" s="11"/>
      <c r="K20" s="11"/>
      <c r="L20" s="11"/>
      <c r="M20" s="11"/>
    </row>
    <row r="21">
      <c r="H21" s="1">
        <v>70.0</v>
      </c>
      <c r="I21" s="5" t="str">
        <f>1.67/60</f>
        <v>2.78E-02</v>
      </c>
      <c r="J21" s="11" t="str">
        <f t="shared" ref="J21:K21" si="17">LN(H21)</f>
        <v>4.248</v>
      </c>
      <c r="K21" s="11" t="str">
        <f t="shared" si="17"/>
        <v>-3.582</v>
      </c>
      <c r="L21" s="11" t="str">
        <f>J21^2</f>
        <v>18.050</v>
      </c>
      <c r="M21" s="11" t="str">
        <f>J21*K21</f>
        <v>-15.216</v>
      </c>
    </row>
    <row r="22">
      <c r="H22" s="11" t="str">
        <f t="shared" ref="H22:M22" si="18">sum(H18:H21)</f>
        <v>170.000</v>
      </c>
      <c r="I22" s="11" t="str">
        <f t="shared" si="18"/>
        <v>0.061</v>
      </c>
      <c r="J22" s="11" t="str">
        <f t="shared" si="18"/>
        <v>8.854</v>
      </c>
      <c r="K22" s="11" t="str">
        <f t="shared" si="18"/>
        <v>-6.983</v>
      </c>
      <c r="L22" s="11" t="str">
        <f t="shared" si="18"/>
        <v>39.257</v>
      </c>
      <c r="M22" s="11" t="str">
        <f t="shared" si="18"/>
        <v>-30.879</v>
      </c>
    </row>
    <row r="23">
      <c r="H23" s="4"/>
      <c r="I23" s="7"/>
      <c r="J23" s="7"/>
      <c r="K23" s="7"/>
      <c r="L23" s="7"/>
      <c r="M23" s="7"/>
    </row>
    <row r="24">
      <c r="J24" s="7"/>
      <c r="K24" s="7"/>
      <c r="L24" s="7"/>
      <c r="M24" s="7"/>
    </row>
    <row r="26">
      <c r="H26" s="1" t="s">
        <v>13</v>
      </c>
    </row>
    <row r="27">
      <c r="H27" s="4" t="s">
        <v>11</v>
      </c>
      <c r="I27" s="12" t="str">
        <f>(M22*4-J22*K22)/(4*L22-J22^2)</f>
        <v>-0.7844937163</v>
      </c>
    </row>
  </sheetData>
  <drawing r:id="rId1"/>
</worksheet>
</file>